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SAPLAMA TABLOSU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<sst xmlns="http://schemas.openxmlformats.org/spreadsheetml/2006/main" count="29" uniqueCount="29">
  <si>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YALOVA ÜNİVERSİTESİ 
2009 - 2010 YAZ OKULU  ÜCRET TABLOSU</t>
  </si>
  <si>
    <t>2020-2021 EĞİTİM-ÖĞRETİM YILI YAZ OKULU ÜCRET HESAPLAMA TABLOSU</t>
  </si>
  <si>
    <t>1 SAAT</t>
  </si>
  <si>
    <t>2 SAAT</t>
  </si>
  <si>
    <t>3 SAAT</t>
  </si>
  <si>
    <t>4 SAAT</t>
  </si>
  <si>
    <t>5 SAAT</t>
  </si>
  <si>
    <t>6 SAAT</t>
  </si>
  <si>
    <t>7 SAAT</t>
  </si>
  <si>
    <t>8 SAAT</t>
  </si>
  <si>
    <t>9 SAAT</t>
  </si>
  <si>
    <t>10 SAAT</t>
  </si>
  <si>
    <t>11 SAAT</t>
  </si>
  <si>
    <t>12 SAAT</t>
  </si>
  <si>
    <t>Hazırlık Sınıfları</t>
  </si>
  <si>
    <t>HUKUK FAKÜLTESİ</t>
  </si>
  <si>
    <t>MÜHENDİSLİK FAK.</t>
  </si>
  <si>
    <t>İKT.VE İD.BİL.FAK</t>
  </si>
  <si>
    <t>İKT.VE İD.BİL.FAK (İngilizce Eğitim Veren Bölümler)</t>
  </si>
  <si>
    <t>SANAT VE TASARIM FAKÜLTESİ</t>
  </si>
  <si>
    <t>İSLAMİ İLİMLER FAKÜLTESİ (Türkçe)</t>
  </si>
  <si>
    <t>İSLAMİ İLİMLER FAKÜLTESİ (Arapça)</t>
  </si>
  <si>
    <t>İNSAN VE TOPLUM BİLİMLERİ FAKÜLTESİ</t>
  </si>
  <si>
    <t>SPOR BİLİMLERİ FAKÜLTESİ</t>
  </si>
  <si>
    <t>SAĞLIK BİLİMLERİ FAKÜLTESİ</t>
  </si>
  <si>
    <t>LİSANSÜSTÜ EĞİTİM ENSTİTÜSÜ</t>
  </si>
  <si>
    <t>MESLEK YÜKSEKOKULLARI</t>
  </si>
  <si>
    <t>Yaz öğretiminde bir dersin açılabilmesi için o derse kayıtlı öğrenci sayısının en az on beş olması gerekir.</t>
  </si>
  <si>
    <t xml:space="preserve">Yaz öğretiminde öğrenci en fazla 12 birim saatlik ders alabilir.  Öğrenci, yaz dönemi başlamadan önceki hafta; öğrenci kaydından düşürülen dersler yerine, açılması kesinleşen derslere, toplam saat limitleri içinde kalmak kaydıyla ders ekleyebilir ancak ders bırakamaz. 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</si>
</sst>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;[Red]#,##0.00"/>
  </numFmts>
  <fonts count="38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64" fontId="4" fillId="0" borderId="10" xfId="48" applyNumberFormat="1" applyFont="1" applyBorder="1">
      <alignment/>
      <protection/>
    </xf>
    <xf numFmtId="164" fontId="3" fillId="0" borderId="11" xfId="48" applyNumberFormat="1" applyFont="1" applyBorder="1" applyAlignment="1">
      <alignment horizontal="center"/>
      <protection/>
    </xf>
    <xf numFmtId="164" fontId="3" fillId="0" borderId="12" xfId="48" applyNumberFormat="1" applyFont="1" applyFill="1" applyBorder="1" applyAlignment="1">
      <alignment horizontal="center" vertical="center" wrapText="1"/>
      <protection/>
    </xf>
    <xf numFmtId="164" fontId="3" fillId="0" borderId="13" xfId="48" applyNumberFormat="1" applyFont="1" applyBorder="1">
      <alignment/>
      <protection/>
    </xf>
    <xf numFmtId="164" fontId="4" fillId="0" borderId="14" xfId="48" applyNumberFormat="1" applyFont="1" applyBorder="1" applyAlignment="1">
      <alignment horizontal="right"/>
      <protection/>
    </xf>
    <xf numFmtId="164" fontId="4" fillId="0" borderId="14" xfId="48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3" fillId="33" borderId="13" xfId="48" applyNumberFormat="1" applyFont="1" applyFill="1" applyBorder="1">
      <alignment/>
      <protection/>
    </xf>
    <xf numFmtId="164" fontId="4" fillId="33" borderId="14" xfId="48" applyNumberFormat="1" applyFont="1" applyFill="1" applyBorder="1">
      <alignment/>
      <protection/>
    </xf>
    <xf numFmtId="164" fontId="3" fillId="33" borderId="16" xfId="48" applyNumberFormat="1" applyFont="1" applyFill="1" applyBorder="1">
      <alignment/>
      <protection/>
    </xf>
    <xf numFmtId="164" fontId="4" fillId="33" borderId="17" xfId="48" applyNumberFormat="1" applyFont="1" applyFill="1" applyBorder="1">
      <alignment/>
      <protection/>
    </xf>
    <xf numFmtId="164" fontId="4" fillId="0" borderId="17" xfId="48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2" fillId="0" borderId="0" xfId="49">
      <alignment/>
      <protection/>
    </xf>
    <xf numFmtId="164" fontId="3" fillId="0" borderId="0" xfId="48" applyNumberFormat="1" applyFont="1" applyBorder="1" applyAlignment="1">
      <alignment horizontal="center" wrapText="1"/>
      <protection/>
    </xf>
    <xf numFmtId="0" fontId="2" fillId="0" borderId="19" xfId="49" applyFont="1" applyBorder="1" applyAlignment="1">
      <alignment horizontal="left"/>
      <protection/>
    </xf>
    <xf numFmtId="0" fontId="2" fillId="0" borderId="19" xfId="49" applyFont="1" applyBorder="1" applyAlignment="1">
      <alignment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yfa1_Sayfa2" xfId="48"/>
    <cellStyle name="Normal_Sayfa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54.125" style="0" customWidth="1"/>
    <col min="10" max="10" width="8.875" style="0" customWidth="1"/>
    <col min="11" max="12" width="9.25390625" style="0" customWidth="1"/>
    <col min="13" max="13" width="9.625" style="0" customWidth="1"/>
    <col min="14" max="14" width="11.625" style="0" customWidth="1"/>
  </cols>
  <sheetData>
    <row r="2" spans="1:13" ht="1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30">
      <c r="A4" s="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ht="15">
      <c r="A5" s="4" t="s">
        <v>15</v>
      </c>
      <c r="B5" s="5">
        <f>2.11*1*14</f>
        <v>29.54</v>
      </c>
      <c r="C5" s="6">
        <f>B5*2</f>
        <v>59.08</v>
      </c>
      <c r="D5" s="6">
        <f>B5*3</f>
        <v>88.62</v>
      </c>
      <c r="E5" s="6">
        <f>B5*4</f>
        <v>118.16</v>
      </c>
      <c r="F5" s="6">
        <f>B5*5</f>
        <v>147.7</v>
      </c>
      <c r="G5" s="6">
        <f>B5*6</f>
        <v>177.24</v>
      </c>
      <c r="H5" s="6">
        <f>B5*7</f>
        <v>206.78</v>
      </c>
      <c r="I5" s="6">
        <f>B5*8</f>
        <v>236.32</v>
      </c>
      <c r="J5" s="6">
        <f>B5*9</f>
        <v>265.86</v>
      </c>
      <c r="K5" s="6">
        <f>B5*10</f>
        <v>295.4</v>
      </c>
      <c r="L5" s="6">
        <f>B5*11</f>
        <v>324.94</v>
      </c>
      <c r="M5" s="6">
        <f>B5*12</f>
        <v>354.48</v>
      </c>
      <c r="N5" s="7"/>
    </row>
    <row r="6" spans="1:14" ht="15">
      <c r="A6" s="8" t="s">
        <v>16</v>
      </c>
      <c r="B6" s="9">
        <f>(2.77*1)*14</f>
        <v>38.78</v>
      </c>
      <c r="C6" s="6">
        <f aca="true" t="shared" si="0" ref="C6:C16">B6*2</f>
        <v>77.56</v>
      </c>
      <c r="D6" s="6">
        <f aca="true" t="shared" si="1" ref="D6:D16">B6*3</f>
        <v>116.34</v>
      </c>
      <c r="E6" s="6">
        <f aca="true" t="shared" si="2" ref="E6:E16">B6*4</f>
        <v>155.12</v>
      </c>
      <c r="F6" s="6">
        <f aca="true" t="shared" si="3" ref="F6:F16">B6*5</f>
        <v>193.9</v>
      </c>
      <c r="G6" s="6">
        <f aca="true" t="shared" si="4" ref="G6:G16">B6*6</f>
        <v>232.68</v>
      </c>
      <c r="H6" s="6">
        <f aca="true" t="shared" si="5" ref="H6:H16">B6*7</f>
        <v>271.46000000000004</v>
      </c>
      <c r="I6" s="6">
        <f aca="true" t="shared" si="6" ref="I6:I16">B6*8</f>
        <v>310.24</v>
      </c>
      <c r="J6" s="6">
        <f aca="true" t="shared" si="7" ref="J6:J16">B6*9</f>
        <v>349.02</v>
      </c>
      <c r="K6" s="6">
        <f aca="true" t="shared" si="8" ref="K6:K16">B6*10</f>
        <v>387.8</v>
      </c>
      <c r="L6" s="6">
        <f aca="true" t="shared" si="9" ref="L6:L16">B6*11</f>
        <v>426.58000000000004</v>
      </c>
      <c r="M6" s="6">
        <f aca="true" t="shared" si="10" ref="M6:M16">B6*12</f>
        <v>465.36</v>
      </c>
      <c r="N6" s="7">
        <f>2.77*164</f>
        <v>454.28000000000003</v>
      </c>
    </row>
    <row r="7" spans="1:14" ht="15">
      <c r="A7" s="8" t="s">
        <v>17</v>
      </c>
      <c r="B7" s="9">
        <f>2.11*1*14</f>
        <v>29.54</v>
      </c>
      <c r="C7" s="6">
        <f t="shared" si="0"/>
        <v>59.08</v>
      </c>
      <c r="D7" s="6">
        <f t="shared" si="1"/>
        <v>88.62</v>
      </c>
      <c r="E7" s="6">
        <f t="shared" si="2"/>
        <v>118.16</v>
      </c>
      <c r="F7" s="6">
        <f t="shared" si="3"/>
        <v>147.7</v>
      </c>
      <c r="G7" s="6">
        <f t="shared" si="4"/>
        <v>177.24</v>
      </c>
      <c r="H7" s="6">
        <f t="shared" si="5"/>
        <v>206.78</v>
      </c>
      <c r="I7" s="6">
        <f t="shared" si="6"/>
        <v>236.32</v>
      </c>
      <c r="J7" s="6">
        <f t="shared" si="7"/>
        <v>265.86</v>
      </c>
      <c r="K7" s="6">
        <f t="shared" si="8"/>
        <v>295.4</v>
      </c>
      <c r="L7" s="6">
        <f t="shared" si="9"/>
        <v>324.94</v>
      </c>
      <c r="M7" s="6">
        <f t="shared" si="10"/>
        <v>354.48</v>
      </c>
      <c r="N7" s="7">
        <f>2.11*164</f>
        <v>346.03999999999996</v>
      </c>
    </row>
    <row r="8" spans="1:14" ht="15">
      <c r="A8" s="8" t="s">
        <v>18</v>
      </c>
      <c r="B8" s="9">
        <f>4.22*1*14</f>
        <v>59.08</v>
      </c>
      <c r="C8" s="6">
        <f t="shared" si="0"/>
        <v>118.16</v>
      </c>
      <c r="D8" s="6">
        <f t="shared" si="1"/>
        <v>177.24</v>
      </c>
      <c r="E8" s="6">
        <f t="shared" si="2"/>
        <v>236.32</v>
      </c>
      <c r="F8" s="6">
        <f t="shared" si="3"/>
        <v>295.4</v>
      </c>
      <c r="G8" s="6">
        <f t="shared" si="4"/>
        <v>354.48</v>
      </c>
      <c r="H8" s="6">
        <f t="shared" si="5"/>
        <v>413.56</v>
      </c>
      <c r="I8" s="6">
        <f t="shared" si="6"/>
        <v>472.64</v>
      </c>
      <c r="J8" s="6">
        <f t="shared" si="7"/>
        <v>531.72</v>
      </c>
      <c r="K8" s="6">
        <f t="shared" si="8"/>
        <v>590.8</v>
      </c>
      <c r="L8" s="6">
        <f t="shared" si="9"/>
        <v>649.88</v>
      </c>
      <c r="M8" s="6">
        <f t="shared" si="10"/>
        <v>708.96</v>
      </c>
      <c r="N8" s="7">
        <f>4.22*164</f>
        <v>692.0799999999999</v>
      </c>
    </row>
    <row r="9" spans="1:14" ht="15">
      <c r="A9" s="8" t="s">
        <v>19</v>
      </c>
      <c r="B9" s="9">
        <f>2.16*1*14</f>
        <v>30.240000000000002</v>
      </c>
      <c r="C9" s="6">
        <f t="shared" si="0"/>
        <v>60.480000000000004</v>
      </c>
      <c r="D9" s="6">
        <f t="shared" si="1"/>
        <v>90.72</v>
      </c>
      <c r="E9" s="6">
        <f t="shared" si="2"/>
        <v>120.96000000000001</v>
      </c>
      <c r="F9" s="6">
        <f t="shared" si="3"/>
        <v>151.20000000000002</v>
      </c>
      <c r="G9" s="6">
        <f t="shared" si="4"/>
        <v>181.44</v>
      </c>
      <c r="H9" s="6">
        <f t="shared" si="5"/>
        <v>211.68</v>
      </c>
      <c r="I9" s="6">
        <f t="shared" si="6"/>
        <v>241.92000000000002</v>
      </c>
      <c r="J9" s="6">
        <f t="shared" si="7"/>
        <v>272.16</v>
      </c>
      <c r="K9" s="6">
        <f t="shared" si="8"/>
        <v>302.40000000000003</v>
      </c>
      <c r="L9" s="6">
        <f t="shared" si="9"/>
        <v>332.64000000000004</v>
      </c>
      <c r="M9" s="6">
        <f t="shared" si="10"/>
        <v>362.88</v>
      </c>
      <c r="N9" s="7"/>
    </row>
    <row r="10" spans="1:14" ht="15">
      <c r="A10" s="8" t="s">
        <v>20</v>
      </c>
      <c r="B10" s="9">
        <f>1.97*1*14</f>
        <v>27.58</v>
      </c>
      <c r="C10" s="6">
        <f t="shared" si="0"/>
        <v>55.16</v>
      </c>
      <c r="D10" s="6">
        <f t="shared" si="1"/>
        <v>82.74</v>
      </c>
      <c r="E10" s="6">
        <f t="shared" si="2"/>
        <v>110.32</v>
      </c>
      <c r="F10" s="6">
        <f t="shared" si="3"/>
        <v>137.89999999999998</v>
      </c>
      <c r="G10" s="6">
        <f t="shared" si="4"/>
        <v>165.48</v>
      </c>
      <c r="H10" s="6">
        <f t="shared" si="5"/>
        <v>193.06</v>
      </c>
      <c r="I10" s="6">
        <f t="shared" si="6"/>
        <v>220.64</v>
      </c>
      <c r="J10" s="6">
        <f t="shared" si="7"/>
        <v>248.21999999999997</v>
      </c>
      <c r="K10" s="6">
        <f t="shared" si="8"/>
        <v>275.79999999999995</v>
      </c>
      <c r="L10" s="6">
        <f t="shared" si="9"/>
        <v>303.38</v>
      </c>
      <c r="M10" s="6">
        <f t="shared" si="10"/>
        <v>330.96</v>
      </c>
      <c r="N10" s="7"/>
    </row>
    <row r="11" spans="1:14" ht="15">
      <c r="A11" s="8" t="s">
        <v>21</v>
      </c>
      <c r="B11" s="9">
        <f>3.94*1*14</f>
        <v>55.16</v>
      </c>
      <c r="C11" s="6">
        <f t="shared" si="0"/>
        <v>110.32</v>
      </c>
      <c r="D11" s="6">
        <f t="shared" si="1"/>
        <v>165.48</v>
      </c>
      <c r="E11" s="6">
        <f t="shared" si="2"/>
        <v>220.64</v>
      </c>
      <c r="F11" s="6">
        <f t="shared" si="3"/>
        <v>275.79999999999995</v>
      </c>
      <c r="G11" s="6">
        <f t="shared" si="4"/>
        <v>330.96</v>
      </c>
      <c r="H11" s="6">
        <f t="shared" si="5"/>
        <v>386.12</v>
      </c>
      <c r="I11" s="6">
        <f t="shared" si="6"/>
        <v>441.28</v>
      </c>
      <c r="J11" s="6">
        <f t="shared" si="7"/>
        <v>496.43999999999994</v>
      </c>
      <c r="K11" s="6">
        <f t="shared" si="8"/>
        <v>551.5999999999999</v>
      </c>
      <c r="L11" s="6">
        <f t="shared" si="9"/>
        <v>606.76</v>
      </c>
      <c r="M11" s="6">
        <f t="shared" si="10"/>
        <v>661.92</v>
      </c>
      <c r="N11" s="7">
        <f>3.94*164</f>
        <v>646.16</v>
      </c>
    </row>
    <row r="12" spans="1:14" ht="15">
      <c r="A12" s="8" t="s">
        <v>22</v>
      </c>
      <c r="B12" s="9">
        <f>1.97*1*14</f>
        <v>27.58</v>
      </c>
      <c r="C12" s="6">
        <f>B12*2</f>
        <v>55.16</v>
      </c>
      <c r="D12" s="6">
        <f>B12*3</f>
        <v>82.74</v>
      </c>
      <c r="E12" s="6">
        <f>B12*4</f>
        <v>110.32</v>
      </c>
      <c r="F12" s="6">
        <f>B12*5</f>
        <v>137.89999999999998</v>
      </c>
      <c r="G12" s="6">
        <f>B12*6</f>
        <v>165.48</v>
      </c>
      <c r="H12" s="6">
        <f>B12*7</f>
        <v>193.06</v>
      </c>
      <c r="I12" s="6">
        <f>B12*8</f>
        <v>220.64</v>
      </c>
      <c r="J12" s="6">
        <f>B12*9</f>
        <v>248.21999999999997</v>
      </c>
      <c r="K12" s="6">
        <f>B12*10</f>
        <v>275.79999999999995</v>
      </c>
      <c r="L12" s="6">
        <f>B12*11</f>
        <v>303.38</v>
      </c>
      <c r="M12" s="6">
        <f>B12*12</f>
        <v>330.96</v>
      </c>
      <c r="N12" s="7"/>
    </row>
    <row r="13" spans="1:14" ht="15">
      <c r="A13" s="8" t="s">
        <v>23</v>
      </c>
      <c r="B13" s="9">
        <f>1.97*1*14</f>
        <v>27.58</v>
      </c>
      <c r="C13" s="6">
        <f>B13*2</f>
        <v>55.16</v>
      </c>
      <c r="D13" s="6">
        <f>B13*3</f>
        <v>82.74</v>
      </c>
      <c r="E13" s="6">
        <f>B13*4</f>
        <v>110.32</v>
      </c>
      <c r="F13" s="6">
        <f>B13*5</f>
        <v>137.89999999999998</v>
      </c>
      <c r="G13" s="6">
        <f>B13*6</f>
        <v>165.48</v>
      </c>
      <c r="H13" s="6">
        <f>B13*7</f>
        <v>193.06</v>
      </c>
      <c r="I13" s="6">
        <f>B13*8</f>
        <v>220.64</v>
      </c>
      <c r="J13" s="6">
        <f>B13*9</f>
        <v>248.21999999999997</v>
      </c>
      <c r="K13" s="6">
        <f>B13*10</f>
        <v>275.79999999999995</v>
      </c>
      <c r="L13" s="6">
        <f>B13*11</f>
        <v>303.38</v>
      </c>
      <c r="M13" s="6">
        <f>B13*12</f>
        <v>330.96</v>
      </c>
      <c r="N13" s="7"/>
    </row>
    <row r="14" spans="1:14" ht="15">
      <c r="A14" s="8" t="s">
        <v>24</v>
      </c>
      <c r="B14" s="9">
        <f>1.97*1*14</f>
        <v>27.58</v>
      </c>
      <c r="C14" s="6">
        <f>B14*2</f>
        <v>55.16</v>
      </c>
      <c r="D14" s="6">
        <f>B14*3</f>
        <v>82.74</v>
      </c>
      <c r="E14" s="6">
        <f>B14*4</f>
        <v>110.32</v>
      </c>
      <c r="F14" s="6">
        <f>B14*5</f>
        <v>137.89999999999998</v>
      </c>
      <c r="G14" s="6">
        <f>B14*6</f>
        <v>165.48</v>
      </c>
      <c r="H14" s="6">
        <f>B14*7</f>
        <v>193.06</v>
      </c>
      <c r="I14" s="6">
        <f>B14*8</f>
        <v>220.64</v>
      </c>
      <c r="J14" s="6">
        <f>B14*9</f>
        <v>248.21999999999997</v>
      </c>
      <c r="K14" s="6">
        <f>B14*10</f>
        <v>275.79999999999995</v>
      </c>
      <c r="L14" s="6">
        <f>B14*11</f>
        <v>303.38</v>
      </c>
      <c r="M14" s="6">
        <f>B14*12</f>
        <v>330.96</v>
      </c>
      <c r="N14" s="7"/>
    </row>
    <row r="15" spans="1:14" ht="15">
      <c r="A15" s="8" t="s">
        <v>25</v>
      </c>
      <c r="B15" s="9">
        <f>1.8*1*14</f>
        <v>25.2</v>
      </c>
      <c r="C15" s="6">
        <f t="shared" si="0"/>
        <v>50.4</v>
      </c>
      <c r="D15" s="6">
        <f t="shared" si="1"/>
        <v>75.6</v>
      </c>
      <c r="E15" s="6">
        <f t="shared" si="2"/>
        <v>100.8</v>
      </c>
      <c r="F15" s="6">
        <f t="shared" si="3"/>
        <v>126</v>
      </c>
      <c r="G15" s="6">
        <f t="shared" si="4"/>
        <v>151.2</v>
      </c>
      <c r="H15" s="6">
        <f t="shared" si="5"/>
        <v>176.4</v>
      </c>
      <c r="I15" s="6">
        <f t="shared" si="6"/>
        <v>201.6</v>
      </c>
      <c r="J15" s="6">
        <f t="shared" si="7"/>
        <v>226.79999999999998</v>
      </c>
      <c r="K15" s="6">
        <f t="shared" si="8"/>
        <v>252</v>
      </c>
      <c r="L15" s="6">
        <f t="shared" si="9"/>
        <v>277.2</v>
      </c>
      <c r="M15" s="6">
        <f t="shared" si="10"/>
        <v>302.4</v>
      </c>
      <c r="N15" s="7"/>
    </row>
    <row r="16" spans="1:14" ht="15">
      <c r="A16" s="10" t="s">
        <v>26</v>
      </c>
      <c r="B16" s="11">
        <f>1.54*1*14</f>
        <v>21.560000000000002</v>
      </c>
      <c r="C16" s="12">
        <f t="shared" si="0"/>
        <v>43.120000000000005</v>
      </c>
      <c r="D16" s="12">
        <f t="shared" si="1"/>
        <v>64.68</v>
      </c>
      <c r="E16" s="12">
        <f t="shared" si="2"/>
        <v>86.24000000000001</v>
      </c>
      <c r="F16" s="12">
        <f t="shared" si="3"/>
        <v>107.80000000000001</v>
      </c>
      <c r="G16" s="12">
        <f t="shared" si="4"/>
        <v>129.36</v>
      </c>
      <c r="H16" s="12">
        <f t="shared" si="5"/>
        <v>150.92000000000002</v>
      </c>
      <c r="I16" s="12">
        <f t="shared" si="6"/>
        <v>172.48000000000002</v>
      </c>
      <c r="J16" s="12">
        <f t="shared" si="7"/>
        <v>194.04000000000002</v>
      </c>
      <c r="K16" s="12">
        <f t="shared" si="8"/>
        <v>215.60000000000002</v>
      </c>
      <c r="L16" s="12">
        <f t="shared" si="9"/>
        <v>237.16000000000003</v>
      </c>
      <c r="M16" s="12">
        <f t="shared" si="10"/>
        <v>258.72</v>
      </c>
      <c r="N16" s="13">
        <f>1.54*164</f>
        <v>252.56</v>
      </c>
    </row>
    <row r="17" spans="1:13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4" ht="20.25" customHeight="1">
      <c r="A18" s="16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4.5" customHeight="1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sheetProtection selectLockedCells="1" selectUnlockedCells="1"/>
  <mergeCells count="4">
    <mergeCell ref="A2:M2"/>
    <mergeCell ref="A3:M3"/>
    <mergeCell ref="A18:N18"/>
    <mergeCell ref="A19:N19"/>
  </mergeCells>
  <printOptions/>
  <pageMargins left="0.4701388888888889" right="0.5402777777777777" top="1" bottom="1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2021-06-25T12:32:19Z</dcterms:created>
  <dcterms:modified xsi:type="dcterms:W3CDTF">2021-06-25T12:32:19Z</dcterms:modified>
  <cp:category/>
  <cp:version/>
  <cp:contentType/>
  <cp:contentStatus/>
</cp:coreProperties>
</file>