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HESAPLAMA TABLOSU" sheetId="1" r:id="rId1"/>
  </sheets>
  <definedNames/>
  <calcPr fullCalcOnLoad="1"/>
</workbook>
</file>

<file path=xl/sharedStrings.xml><?xml version="1.0" encoding="utf-8"?>
<sst xmlns="http://schemas.openxmlformats.org/spreadsheetml/2006/main" count="32" uniqueCount="32">
  <si>
    <t>YALOVA ÜNİVERSİTESİ 
2009 - 2010 YAZ OKULU  ÜCRET TABLOSU</t>
  </si>
  <si>
    <t>1 SAAT</t>
  </si>
  <si>
    <t>2 SAAT</t>
  </si>
  <si>
    <t>3 SAAT</t>
  </si>
  <si>
    <t>4 SAAT</t>
  </si>
  <si>
    <t>5 SAAT</t>
  </si>
  <si>
    <t>6 SAAT</t>
  </si>
  <si>
    <t>7 SAAT</t>
  </si>
  <si>
    <t>8 SAAT</t>
  </si>
  <si>
    <t>9 SAAT</t>
  </si>
  <si>
    <t>10 SAAT</t>
  </si>
  <si>
    <t>11 SAAT</t>
  </si>
  <si>
    <t>12 SAAT</t>
  </si>
  <si>
    <t>Hazırlık Sınıfları</t>
  </si>
  <si>
    <t>HUKUK FAKÜLTESİ</t>
  </si>
  <si>
    <t>MÜHENDİSLİK FAK.</t>
  </si>
  <si>
    <t>İKT.VE İD.BİL.FAK</t>
  </si>
  <si>
    <t>İKT.VE İD.BİL.FAK (İngilizce Eğitim Veren Bölümler)</t>
  </si>
  <si>
    <t>SANAT VE TASARIM FAKÜLTESİ</t>
  </si>
  <si>
    <t>İSLAMİ İLİMLER FAKÜLTESİ (Türkçe)</t>
  </si>
  <si>
    <t>İSLAMİ İLİMLER FAKÜLTESİ (Arapça)</t>
  </si>
  <si>
    <t>İNSAN VE TOPLUM BİLİMLERİ FAKÜLTESİ</t>
  </si>
  <si>
    <t>SPOR BİLİMLERİ FAKÜLTESİ</t>
  </si>
  <si>
    <t>SAĞLIK BİLİMLERİ FAKÜLTESİ</t>
  </si>
  <si>
    <t>LİSANSÜSTÜ EĞİTİM ENSTİTÜSÜ</t>
  </si>
  <si>
    <t>MESLEK YÜKSEKOKULLARI</t>
  </si>
  <si>
    <t>Yaz öğretiminde bir dersin açılabilmesi için o derse kayıtlı öğrenci sayısının en az on beş olması gerekir.</t>
  </si>
  <si>
    <t>TIP FAKÜLTESİ</t>
  </si>
  <si>
    <t>Yabancı dille eğitim yapan yükseköğretim kurumlarında (yabancı dille eğitim yapan eğitim fakülteleri hariç) normal örgün öğretime kayıtlı olan öğrencilerden fakülte ve program adına göre belirlenen azami ders saati ücretinin en fazla iki katına kadar ders saat ücreti alınır.</t>
  </si>
  <si>
    <r>
      <t xml:space="preserve">Yaz öğretiminde öğrenci </t>
    </r>
    <r>
      <rPr>
        <b/>
        <u val="single"/>
        <sz val="11"/>
        <color indexed="8"/>
        <rFont val="Calibri"/>
        <family val="2"/>
      </rPr>
      <t>en fazla 12 birim saatlik</t>
    </r>
    <r>
      <rPr>
        <u val="single"/>
        <sz val="11"/>
        <color indexed="8"/>
        <rFont val="Calibri"/>
        <family val="2"/>
      </rPr>
      <t xml:space="preserve"> </t>
    </r>
    <r>
      <rPr>
        <sz val="11"/>
        <color indexed="8"/>
        <rFont val="Calibri"/>
        <family val="2"/>
      </rPr>
      <t xml:space="preserve">ders alabilir.  Öğrenci, yaz dönemi başlamadan önceki hafta; öğrenci kaydından düşürülen dersler yerine, açılması kesinleşen derslere, toplam saat limitleri içinde kalmak kaydıyla ders ekleyebilir ancak ders bırakamaz. </t>
    </r>
  </si>
  <si>
    <t>Normal örgün  öğretime kayıtlı yabancı uyruklu öğrencilerden, mütekabiliyet esaslarına bağlı olarak üniversiteler arasında yapılacak işbirliği protokolü hükümleri saklı kalmak kaydıyla, kayıtlı olduğu fakülte ve program adına göre belirlenen ders saati ücretinin üç katı (yabancı dille eğitim yapan yükseköğretim kurumlarında altı katı) ders saati ücreti TL. olarak alınabilir</t>
  </si>
  <si>
    <t>2023-2024 EĞİTİM-ÖĞRETİM YILI YAZ OKULU ÜCRET HESAPLAMA TABLOSU</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</si>
</sst>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quot;Evet&quot;;&quot;Evet&quot;;&quot;Hayır&quot;"/>
    <numFmt numFmtId="166" formatCode="&quot;Doğru&quot;;&quot;Doğru&quot;;&quot;Yanlış&quot;"/>
    <numFmt numFmtId="167" formatCode="&quot;Açık&quot;;&quot;Açık&quot;;&quot;Kapalı&quot;"/>
    <numFmt numFmtId="168" formatCode="[$¥€-2]\ #,##0.00_);[Red]\([$€-2]\ #,##0.00\)"/>
  </numFmts>
  <fonts count="40">
    <font>
      <sz val="10"/>
      <name val="Arial Tur"/>
      <family val="2"/>
    </font>
    <font>
      <sz val="10"/>
      <name val="Arial"/>
      <family val="0"/>
    </font>
    <font>
      <sz val="11"/>
      <color indexed="8"/>
      <name val="Calibri"/>
      <family val="2"/>
    </font>
    <font>
      <b/>
      <sz val="11"/>
      <name val="Arial"/>
      <family val="2"/>
    </font>
    <font>
      <sz val="11"/>
      <name val="Arial"/>
      <family val="2"/>
    </font>
    <font>
      <b/>
      <u val="single"/>
      <sz val="11"/>
      <color indexed="8"/>
      <name val="Calibri"/>
      <family val="2"/>
    </font>
    <font>
      <u val="single"/>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1" tint="0.49998000264167786"/>
        <bgColor indexed="64"/>
      </patternFill>
    </fill>
  </fills>
  <borders count="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right style="thin">
        <color indexed="8"/>
      </right>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41" fontId="1" fillId="0" borderId="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36" fillId="24" borderId="0" applyNumberFormat="0" applyBorder="0" applyAlignment="0" applyProtection="0"/>
    <xf numFmtId="0" fontId="0" fillId="0" borderId="0">
      <alignment/>
      <protection/>
    </xf>
    <xf numFmtId="0" fontId="1" fillId="0" borderId="0">
      <alignment/>
      <protection/>
    </xf>
    <xf numFmtId="0" fontId="2" fillId="0" borderId="0">
      <alignment/>
      <protection/>
    </xf>
    <xf numFmtId="0" fontId="0" fillId="25" borderId="8" applyNumberFormat="0" applyFont="0" applyAlignment="0" applyProtection="0"/>
    <xf numFmtId="0" fontId="37" fillId="26" borderId="0" applyNumberFormat="0" applyBorder="0" applyAlignment="0" applyProtection="0"/>
    <xf numFmtId="44" fontId="1" fillId="0" borderId="0" applyFill="0" applyBorder="0" applyAlignment="0" applyProtection="0"/>
    <xf numFmtId="42" fontId="1" fillId="0" borderId="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1" fillId="0" borderId="0" applyFill="0" applyBorder="0" applyAlignment="0" applyProtection="0"/>
  </cellStyleXfs>
  <cellXfs count="29">
    <xf numFmtId="0" fontId="0" fillId="0" borderId="0" xfId="0" applyAlignment="1">
      <alignment/>
    </xf>
    <xf numFmtId="164" fontId="4" fillId="0" borderId="10" xfId="48" applyNumberFormat="1" applyFont="1" applyBorder="1" applyAlignment="1">
      <alignment horizontal="center"/>
      <protection/>
    </xf>
    <xf numFmtId="0" fontId="0" fillId="0" borderId="11" xfId="0" applyBorder="1" applyAlignment="1">
      <alignment/>
    </xf>
    <xf numFmtId="164" fontId="3" fillId="33" borderId="12" xfId="48" applyNumberFormat="1" applyFont="1" applyFill="1" applyBorder="1">
      <alignment/>
      <protection/>
    </xf>
    <xf numFmtId="164" fontId="4" fillId="33" borderId="10" xfId="48" applyNumberFormat="1" applyFont="1" applyFill="1" applyBorder="1">
      <alignment/>
      <protection/>
    </xf>
    <xf numFmtId="164" fontId="3" fillId="33" borderId="13" xfId="48" applyNumberFormat="1" applyFont="1" applyFill="1" applyBorder="1">
      <alignment/>
      <protection/>
    </xf>
    <xf numFmtId="164" fontId="4" fillId="33" borderId="14" xfId="48" applyNumberFormat="1" applyFont="1" applyFill="1" applyBorder="1">
      <alignment/>
      <protection/>
    </xf>
    <xf numFmtId="164" fontId="4" fillId="0" borderId="14" xfId="48" applyNumberFormat="1" applyFont="1" applyBorder="1" applyAlignment="1">
      <alignment horizontal="center"/>
      <protection/>
    </xf>
    <xf numFmtId="0" fontId="2" fillId="0" borderId="0" xfId="49">
      <alignment/>
      <protection/>
    </xf>
    <xf numFmtId="0" fontId="0" fillId="34" borderId="11" xfId="0" applyFill="1" applyBorder="1" applyAlignment="1">
      <alignment/>
    </xf>
    <xf numFmtId="0" fontId="0" fillId="34" borderId="15" xfId="0" applyFill="1" applyBorder="1" applyAlignment="1">
      <alignment/>
    </xf>
    <xf numFmtId="164" fontId="3" fillId="33" borderId="16" xfId="48" applyNumberFormat="1" applyFont="1" applyFill="1" applyBorder="1">
      <alignment/>
      <protection/>
    </xf>
    <xf numFmtId="0" fontId="0" fillId="34" borderId="17" xfId="0" applyFill="1" applyBorder="1" applyAlignment="1">
      <alignment/>
    </xf>
    <xf numFmtId="164" fontId="3" fillId="0" borderId="18" xfId="48" applyNumberFormat="1" applyFont="1" applyBorder="1">
      <alignment/>
      <protection/>
    </xf>
    <xf numFmtId="164" fontId="4" fillId="0" borderId="19" xfId="48" applyNumberFormat="1" applyFont="1" applyBorder="1" applyAlignment="1">
      <alignment horizontal="right"/>
      <protection/>
    </xf>
    <xf numFmtId="164" fontId="4" fillId="0" borderId="19" xfId="48" applyNumberFormat="1" applyFont="1" applyBorder="1" applyAlignment="1">
      <alignment horizontal="center"/>
      <protection/>
    </xf>
    <xf numFmtId="0" fontId="0" fillId="34" borderId="20" xfId="0" applyFill="1" applyBorder="1" applyAlignment="1">
      <alignment/>
    </xf>
    <xf numFmtId="164" fontId="4" fillId="0" borderId="21" xfId="48" applyNumberFormat="1" applyFont="1" applyBorder="1">
      <alignment/>
      <protection/>
    </xf>
    <xf numFmtId="164" fontId="3" fillId="0" borderId="22" xfId="48" applyNumberFormat="1" applyFont="1" applyBorder="1" applyAlignment="1">
      <alignment horizontal="center"/>
      <protection/>
    </xf>
    <xf numFmtId="164" fontId="3" fillId="0" borderId="23" xfId="48" applyNumberFormat="1" applyFont="1" applyFill="1" applyBorder="1" applyAlignment="1">
      <alignment horizontal="center" vertical="center" wrapText="1"/>
      <protection/>
    </xf>
    <xf numFmtId="164" fontId="3" fillId="0" borderId="0" xfId="48" applyNumberFormat="1" applyFont="1" applyBorder="1" applyAlignment="1">
      <alignment horizontal="center" wrapText="1"/>
      <protection/>
    </xf>
    <xf numFmtId="0" fontId="2" fillId="0" borderId="24" xfId="49" applyFont="1" applyBorder="1" applyAlignment="1">
      <alignment horizontal="left"/>
      <protection/>
    </xf>
    <xf numFmtId="0" fontId="2" fillId="0" borderId="24" xfId="49" applyFont="1" applyBorder="1" applyAlignment="1">
      <alignment wrapText="1"/>
      <protection/>
    </xf>
    <xf numFmtId="0" fontId="2" fillId="0" borderId="25" xfId="49" applyFont="1" applyBorder="1" applyAlignment="1">
      <alignment horizontal="justify" vertical="justify"/>
      <protection/>
    </xf>
    <xf numFmtId="0" fontId="2" fillId="0" borderId="26" xfId="49" applyFont="1" applyBorder="1" applyAlignment="1">
      <alignment horizontal="justify" vertical="justify"/>
      <protection/>
    </xf>
    <xf numFmtId="0" fontId="2" fillId="0" borderId="27" xfId="49" applyFont="1" applyBorder="1" applyAlignment="1">
      <alignment horizontal="justify" vertical="justify"/>
      <protection/>
    </xf>
    <xf numFmtId="0" fontId="2" fillId="0" borderId="25" xfId="49" applyFont="1" applyBorder="1" applyAlignment="1">
      <alignment horizontal="left" vertical="justify"/>
      <protection/>
    </xf>
    <xf numFmtId="0" fontId="2" fillId="0" borderId="26" xfId="49" applyFont="1" applyBorder="1" applyAlignment="1">
      <alignment horizontal="left" vertical="justify"/>
      <protection/>
    </xf>
    <xf numFmtId="0" fontId="2" fillId="0" borderId="27" xfId="49" applyFont="1" applyBorder="1" applyAlignment="1">
      <alignment horizontal="left" vertical="justify"/>
      <protection/>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_Sayfa1_Sayfa2" xfId="48"/>
    <cellStyle name="Normal_Sayfa2"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22"/>
  <sheetViews>
    <sheetView tabSelected="1" zoomScaleSheetLayoutView="100" zoomScalePageLayoutView="0" workbookViewId="0" topLeftCell="A1">
      <selection activeCell="T14" sqref="T14"/>
    </sheetView>
  </sheetViews>
  <sheetFormatPr defaultColWidth="9.00390625" defaultRowHeight="12.75"/>
  <cols>
    <col min="1" max="1" width="54.125" style="0" customWidth="1"/>
    <col min="10" max="10" width="8.875" style="0" customWidth="1"/>
    <col min="11" max="12" width="9.25390625" style="0" customWidth="1"/>
    <col min="13" max="13" width="9.625" style="0" customWidth="1"/>
    <col min="14" max="14" width="11.625" style="0" customWidth="1"/>
  </cols>
  <sheetData>
    <row r="2" spans="1:13" ht="15" customHeight="1">
      <c r="A2" s="20" t="s">
        <v>0</v>
      </c>
      <c r="B2" s="20"/>
      <c r="C2" s="20"/>
      <c r="D2" s="20"/>
      <c r="E2" s="20"/>
      <c r="F2" s="20"/>
      <c r="G2" s="20"/>
      <c r="H2" s="20"/>
      <c r="I2" s="20"/>
      <c r="J2" s="20"/>
      <c r="K2" s="20"/>
      <c r="L2" s="20"/>
      <c r="M2" s="20"/>
    </row>
    <row r="3" spans="1:13" ht="15.75" customHeight="1" thickBot="1">
      <c r="A3" s="20" t="s">
        <v>31</v>
      </c>
      <c r="B3" s="20"/>
      <c r="C3" s="20"/>
      <c r="D3" s="20"/>
      <c r="E3" s="20"/>
      <c r="F3" s="20"/>
      <c r="G3" s="20"/>
      <c r="H3" s="20"/>
      <c r="I3" s="20"/>
      <c r="J3" s="20"/>
      <c r="K3" s="20"/>
      <c r="L3" s="20"/>
      <c r="M3" s="20"/>
    </row>
    <row r="4" spans="1:14" ht="30.75" thickBot="1">
      <c r="A4" s="17"/>
      <c r="B4" s="18" t="s">
        <v>1</v>
      </c>
      <c r="C4" s="18" t="s">
        <v>2</v>
      </c>
      <c r="D4" s="18" t="s">
        <v>3</v>
      </c>
      <c r="E4" s="18" t="s">
        <v>4</v>
      </c>
      <c r="F4" s="18" t="s">
        <v>5</v>
      </c>
      <c r="G4" s="18" t="s">
        <v>6</v>
      </c>
      <c r="H4" s="18" t="s">
        <v>7</v>
      </c>
      <c r="I4" s="18" t="s">
        <v>8</v>
      </c>
      <c r="J4" s="18" t="s">
        <v>9</v>
      </c>
      <c r="K4" s="18" t="s">
        <v>10</v>
      </c>
      <c r="L4" s="18" t="s">
        <v>11</v>
      </c>
      <c r="M4" s="18" t="s">
        <v>12</v>
      </c>
      <c r="N4" s="19" t="s">
        <v>13</v>
      </c>
    </row>
    <row r="5" spans="1:14" ht="15">
      <c r="A5" s="13" t="s">
        <v>14</v>
      </c>
      <c r="B5" s="14">
        <f>(2.55*1)*14*(120/100)</f>
        <v>42.839999999999996</v>
      </c>
      <c r="C5" s="15">
        <f>B5*2</f>
        <v>85.67999999999999</v>
      </c>
      <c r="D5" s="15">
        <f>B5*3</f>
        <v>128.51999999999998</v>
      </c>
      <c r="E5" s="15">
        <f>B5*4</f>
        <v>171.35999999999999</v>
      </c>
      <c r="F5" s="15">
        <f>B5*5</f>
        <v>214.2</v>
      </c>
      <c r="G5" s="15">
        <f>B5*6</f>
        <v>257.03999999999996</v>
      </c>
      <c r="H5" s="15">
        <f>B5*7</f>
        <v>299.88</v>
      </c>
      <c r="I5" s="15">
        <f>B5*8</f>
        <v>342.71999999999997</v>
      </c>
      <c r="J5" s="15">
        <f>B5*9</f>
        <v>385.55999999999995</v>
      </c>
      <c r="K5" s="15">
        <f>B5*10</f>
        <v>428.4</v>
      </c>
      <c r="L5" s="15">
        <f>B5*11</f>
        <v>471.23999999999995</v>
      </c>
      <c r="M5" s="15">
        <f>B5*12</f>
        <v>514.0799999999999</v>
      </c>
      <c r="N5" s="16"/>
    </row>
    <row r="6" spans="1:14" ht="15">
      <c r="A6" s="3" t="s">
        <v>15</v>
      </c>
      <c r="B6" s="4">
        <f>(3.36*1)*14*(120/100)</f>
        <v>56.448</v>
      </c>
      <c r="C6" s="1">
        <f aca="true" t="shared" si="0" ref="C6:C17">B6*2</f>
        <v>112.896</v>
      </c>
      <c r="D6" s="1">
        <f aca="true" t="shared" si="1" ref="D6:D17">B6*3</f>
        <v>169.344</v>
      </c>
      <c r="E6" s="1">
        <f aca="true" t="shared" si="2" ref="E6:E17">B6*4</f>
        <v>225.792</v>
      </c>
      <c r="F6" s="1">
        <f aca="true" t="shared" si="3" ref="F6:F17">B6*5</f>
        <v>282.24</v>
      </c>
      <c r="G6" s="1">
        <f aca="true" t="shared" si="4" ref="G6:G17">B6*6</f>
        <v>338.688</v>
      </c>
      <c r="H6" s="1">
        <f aca="true" t="shared" si="5" ref="H6:H17">B6*7</f>
        <v>395.136</v>
      </c>
      <c r="I6" s="1">
        <f aca="true" t="shared" si="6" ref="I6:I17">B6*8</f>
        <v>451.584</v>
      </c>
      <c r="J6" s="1">
        <f aca="true" t="shared" si="7" ref="J6:J17">B6*9</f>
        <v>508.032</v>
      </c>
      <c r="K6" s="1">
        <f aca="true" t="shared" si="8" ref="K6:K17">B6*10</f>
        <v>564.48</v>
      </c>
      <c r="L6" s="1">
        <f aca="true" t="shared" si="9" ref="L6:L17">B6*11</f>
        <v>620.928</v>
      </c>
      <c r="M6" s="1">
        <f aca="true" t="shared" si="10" ref="M6:M17">B6*12</f>
        <v>677.376</v>
      </c>
      <c r="N6" s="2">
        <f>3.36*168*(120/100)</f>
        <v>677.376</v>
      </c>
    </row>
    <row r="7" spans="1:14" ht="15">
      <c r="A7" s="3" t="s">
        <v>16</v>
      </c>
      <c r="B7" s="4">
        <f>(2.55*1)*14*(120/100)</f>
        <v>42.839999999999996</v>
      </c>
      <c r="C7" s="1">
        <f t="shared" si="0"/>
        <v>85.67999999999999</v>
      </c>
      <c r="D7" s="1">
        <f t="shared" si="1"/>
        <v>128.51999999999998</v>
      </c>
      <c r="E7" s="1">
        <f t="shared" si="2"/>
        <v>171.35999999999999</v>
      </c>
      <c r="F7" s="1">
        <f t="shared" si="3"/>
        <v>214.2</v>
      </c>
      <c r="G7" s="1">
        <f t="shared" si="4"/>
        <v>257.03999999999996</v>
      </c>
      <c r="H7" s="1">
        <f t="shared" si="5"/>
        <v>299.88</v>
      </c>
      <c r="I7" s="1">
        <f t="shared" si="6"/>
        <v>342.71999999999997</v>
      </c>
      <c r="J7" s="1">
        <f t="shared" si="7"/>
        <v>385.55999999999995</v>
      </c>
      <c r="K7" s="1">
        <f t="shared" si="8"/>
        <v>428.4</v>
      </c>
      <c r="L7" s="1">
        <f t="shared" si="9"/>
        <v>471.23999999999995</v>
      </c>
      <c r="M7" s="1">
        <f t="shared" si="10"/>
        <v>514.0799999999999</v>
      </c>
      <c r="N7" s="2">
        <f>2.55*168*(120/100)</f>
        <v>514.0799999999999</v>
      </c>
    </row>
    <row r="8" spans="1:14" ht="15">
      <c r="A8" s="3" t="s">
        <v>17</v>
      </c>
      <c r="B8" s="4">
        <f>(5.1*1)*14*(120/100)</f>
        <v>85.67999999999999</v>
      </c>
      <c r="C8" s="1">
        <f t="shared" si="0"/>
        <v>171.35999999999999</v>
      </c>
      <c r="D8" s="1">
        <f t="shared" si="1"/>
        <v>257.03999999999996</v>
      </c>
      <c r="E8" s="1">
        <f t="shared" si="2"/>
        <v>342.71999999999997</v>
      </c>
      <c r="F8" s="1">
        <f t="shared" si="3"/>
        <v>428.4</v>
      </c>
      <c r="G8" s="1">
        <f t="shared" si="4"/>
        <v>514.0799999999999</v>
      </c>
      <c r="H8" s="1">
        <f t="shared" si="5"/>
        <v>599.76</v>
      </c>
      <c r="I8" s="1">
        <f t="shared" si="6"/>
        <v>685.4399999999999</v>
      </c>
      <c r="J8" s="1">
        <f t="shared" si="7"/>
        <v>771.1199999999999</v>
      </c>
      <c r="K8" s="1">
        <f t="shared" si="8"/>
        <v>856.8</v>
      </c>
      <c r="L8" s="1">
        <f t="shared" si="9"/>
        <v>942.4799999999999</v>
      </c>
      <c r="M8" s="1">
        <f t="shared" si="10"/>
        <v>1028.1599999999999</v>
      </c>
      <c r="N8" s="2">
        <f>5.1*168*(120/100)</f>
        <v>1028.1599999999999</v>
      </c>
    </row>
    <row r="9" spans="1:14" ht="15">
      <c r="A9" s="3" t="s">
        <v>18</v>
      </c>
      <c r="B9" s="4">
        <f>(2.62*1)*14*(120/100)</f>
        <v>44.016</v>
      </c>
      <c r="C9" s="1">
        <f t="shared" si="0"/>
        <v>88.032</v>
      </c>
      <c r="D9" s="1">
        <f t="shared" si="1"/>
        <v>132.048</v>
      </c>
      <c r="E9" s="1">
        <f t="shared" si="2"/>
        <v>176.064</v>
      </c>
      <c r="F9" s="1">
        <f t="shared" si="3"/>
        <v>220.07999999999998</v>
      </c>
      <c r="G9" s="1">
        <f t="shared" si="4"/>
        <v>264.096</v>
      </c>
      <c r="H9" s="1">
        <f t="shared" si="5"/>
        <v>308.11199999999997</v>
      </c>
      <c r="I9" s="1">
        <f t="shared" si="6"/>
        <v>352.128</v>
      </c>
      <c r="J9" s="1">
        <f t="shared" si="7"/>
        <v>396.144</v>
      </c>
      <c r="K9" s="1">
        <f t="shared" si="8"/>
        <v>440.15999999999997</v>
      </c>
      <c r="L9" s="1">
        <f t="shared" si="9"/>
        <v>484.176</v>
      </c>
      <c r="M9" s="1">
        <f t="shared" si="10"/>
        <v>528.192</v>
      </c>
      <c r="N9" s="9"/>
    </row>
    <row r="10" spans="1:14" ht="15">
      <c r="A10" s="3" t="s">
        <v>19</v>
      </c>
      <c r="B10" s="4">
        <f>(2.39*1)*14*(120/100)</f>
        <v>40.152</v>
      </c>
      <c r="C10" s="1">
        <f t="shared" si="0"/>
        <v>80.304</v>
      </c>
      <c r="D10" s="1">
        <f t="shared" si="1"/>
        <v>120.456</v>
      </c>
      <c r="E10" s="1">
        <f t="shared" si="2"/>
        <v>160.608</v>
      </c>
      <c r="F10" s="1">
        <f t="shared" si="3"/>
        <v>200.76</v>
      </c>
      <c r="G10" s="1">
        <f t="shared" si="4"/>
        <v>240.912</v>
      </c>
      <c r="H10" s="1">
        <f t="shared" si="5"/>
        <v>281.064</v>
      </c>
      <c r="I10" s="1">
        <f t="shared" si="6"/>
        <v>321.216</v>
      </c>
      <c r="J10" s="1">
        <f t="shared" si="7"/>
        <v>361.368</v>
      </c>
      <c r="K10" s="1">
        <f t="shared" si="8"/>
        <v>401.52</v>
      </c>
      <c r="L10" s="1">
        <f t="shared" si="9"/>
        <v>441.672</v>
      </c>
      <c r="M10" s="1">
        <f t="shared" si="10"/>
        <v>481.824</v>
      </c>
      <c r="N10" s="9"/>
    </row>
    <row r="11" spans="1:14" ht="15">
      <c r="A11" s="3" t="s">
        <v>20</v>
      </c>
      <c r="B11" s="4">
        <f>(4.78*1)*14*(120/100)</f>
        <v>80.304</v>
      </c>
      <c r="C11" s="1">
        <f t="shared" si="0"/>
        <v>160.608</v>
      </c>
      <c r="D11" s="1">
        <f t="shared" si="1"/>
        <v>240.912</v>
      </c>
      <c r="E11" s="1">
        <f t="shared" si="2"/>
        <v>321.216</v>
      </c>
      <c r="F11" s="1">
        <f t="shared" si="3"/>
        <v>401.52</v>
      </c>
      <c r="G11" s="1">
        <f t="shared" si="4"/>
        <v>481.824</v>
      </c>
      <c r="H11" s="1">
        <f t="shared" si="5"/>
        <v>562.128</v>
      </c>
      <c r="I11" s="1">
        <f t="shared" si="6"/>
        <v>642.432</v>
      </c>
      <c r="J11" s="1">
        <f t="shared" si="7"/>
        <v>722.736</v>
      </c>
      <c r="K11" s="1">
        <f t="shared" si="8"/>
        <v>803.04</v>
      </c>
      <c r="L11" s="1">
        <f t="shared" si="9"/>
        <v>883.344</v>
      </c>
      <c r="M11" s="1">
        <f t="shared" si="10"/>
        <v>963.648</v>
      </c>
      <c r="N11" s="2">
        <f>4.78*168*(120/100)</f>
        <v>963.648</v>
      </c>
    </row>
    <row r="12" spans="1:14" ht="15">
      <c r="A12" s="3" t="s">
        <v>21</v>
      </c>
      <c r="B12" s="4">
        <f>(2.39*1)*14*(120/100)</f>
        <v>40.152</v>
      </c>
      <c r="C12" s="1">
        <f>B12*2</f>
        <v>80.304</v>
      </c>
      <c r="D12" s="1">
        <f>B12*3</f>
        <v>120.456</v>
      </c>
      <c r="E12" s="1">
        <f>B12*4</f>
        <v>160.608</v>
      </c>
      <c r="F12" s="1">
        <f>B12*5</f>
        <v>200.76</v>
      </c>
      <c r="G12" s="1">
        <f>B12*6</f>
        <v>240.912</v>
      </c>
      <c r="H12" s="1">
        <f>B12*7</f>
        <v>281.064</v>
      </c>
      <c r="I12" s="1">
        <f>B12*8</f>
        <v>321.216</v>
      </c>
      <c r="J12" s="1">
        <f>B12*9</f>
        <v>361.368</v>
      </c>
      <c r="K12" s="1">
        <f>B12*10</f>
        <v>401.52</v>
      </c>
      <c r="L12" s="1">
        <f>B12*11</f>
        <v>441.672</v>
      </c>
      <c r="M12" s="1">
        <f>B12*12</f>
        <v>481.824</v>
      </c>
      <c r="N12" s="9"/>
    </row>
    <row r="13" spans="1:14" ht="15">
      <c r="A13" s="3" t="s">
        <v>22</v>
      </c>
      <c r="B13" s="4">
        <f>(2.39*1)*14*(120/100)</f>
        <v>40.152</v>
      </c>
      <c r="C13" s="1">
        <f>B13*2</f>
        <v>80.304</v>
      </c>
      <c r="D13" s="1">
        <f>B13*3</f>
        <v>120.456</v>
      </c>
      <c r="E13" s="1">
        <f>B13*4</f>
        <v>160.608</v>
      </c>
      <c r="F13" s="1">
        <f>B13*5</f>
        <v>200.76</v>
      </c>
      <c r="G13" s="1">
        <f>B13*6</f>
        <v>240.912</v>
      </c>
      <c r="H13" s="1">
        <f>B13*7</f>
        <v>281.064</v>
      </c>
      <c r="I13" s="1">
        <f>B13*8</f>
        <v>321.216</v>
      </c>
      <c r="J13" s="1">
        <f>B13*9</f>
        <v>361.368</v>
      </c>
      <c r="K13" s="1">
        <f>B13*10</f>
        <v>401.52</v>
      </c>
      <c r="L13" s="1">
        <f>B13*11</f>
        <v>441.672</v>
      </c>
      <c r="M13" s="1">
        <f>B13*12</f>
        <v>481.824</v>
      </c>
      <c r="N13" s="9"/>
    </row>
    <row r="14" spans="1:14" ht="15">
      <c r="A14" s="3" t="s">
        <v>23</v>
      </c>
      <c r="B14" s="4">
        <f>(2.39*1)*14*(120/100)</f>
        <v>40.152</v>
      </c>
      <c r="C14" s="1">
        <f>B14*2</f>
        <v>80.304</v>
      </c>
      <c r="D14" s="1">
        <f>B14*3</f>
        <v>120.456</v>
      </c>
      <c r="E14" s="1">
        <f>B14*4</f>
        <v>160.608</v>
      </c>
      <c r="F14" s="1">
        <f>B14*5</f>
        <v>200.76</v>
      </c>
      <c r="G14" s="1">
        <f>B14*6</f>
        <v>240.912</v>
      </c>
      <c r="H14" s="1">
        <f>B14*7</f>
        <v>281.064</v>
      </c>
      <c r="I14" s="1">
        <f>B14*8</f>
        <v>321.216</v>
      </c>
      <c r="J14" s="1">
        <f>B14*9</f>
        <v>361.368</v>
      </c>
      <c r="K14" s="1">
        <f>B14*10</f>
        <v>401.52</v>
      </c>
      <c r="L14" s="1">
        <f>B14*11</f>
        <v>441.672</v>
      </c>
      <c r="M14" s="1">
        <f>B14*12</f>
        <v>481.824</v>
      </c>
      <c r="N14" s="9"/>
    </row>
    <row r="15" spans="1:14" ht="15">
      <c r="A15" s="3" t="s">
        <v>24</v>
      </c>
      <c r="B15" s="4">
        <f>(2.18*1)*14*(120/100)</f>
        <v>36.624</v>
      </c>
      <c r="C15" s="1">
        <f t="shared" si="0"/>
        <v>73.248</v>
      </c>
      <c r="D15" s="1">
        <f t="shared" si="1"/>
        <v>109.87200000000001</v>
      </c>
      <c r="E15" s="1">
        <f t="shared" si="2"/>
        <v>146.496</v>
      </c>
      <c r="F15" s="1">
        <f t="shared" si="3"/>
        <v>183.12</v>
      </c>
      <c r="G15" s="1">
        <f t="shared" si="4"/>
        <v>219.74400000000003</v>
      </c>
      <c r="H15" s="1">
        <f t="shared" si="5"/>
        <v>256.368</v>
      </c>
      <c r="I15" s="1">
        <f t="shared" si="6"/>
        <v>292.992</v>
      </c>
      <c r="J15" s="1">
        <f t="shared" si="7"/>
        <v>329.61600000000004</v>
      </c>
      <c r="K15" s="1">
        <f t="shared" si="8"/>
        <v>366.24</v>
      </c>
      <c r="L15" s="1">
        <f t="shared" si="9"/>
        <v>402.86400000000003</v>
      </c>
      <c r="M15" s="1">
        <f t="shared" si="10"/>
        <v>439.48800000000006</v>
      </c>
      <c r="N15" s="9"/>
    </row>
    <row r="16" spans="1:14" ht="15">
      <c r="A16" s="11" t="s">
        <v>27</v>
      </c>
      <c r="B16" s="4">
        <f>(5.17*1)*14*(120/100)</f>
        <v>86.856</v>
      </c>
      <c r="C16" s="1">
        <f>B16*2</f>
        <v>173.712</v>
      </c>
      <c r="D16" s="1">
        <f>B16*3</f>
        <v>260.568</v>
      </c>
      <c r="E16" s="1">
        <f>B16*4</f>
        <v>347.424</v>
      </c>
      <c r="F16" s="1">
        <f>B16*5</f>
        <v>434.28</v>
      </c>
      <c r="G16" s="1">
        <f>B16*6</f>
        <v>521.136</v>
      </c>
      <c r="H16" s="1">
        <f>B16*7</f>
        <v>607.992</v>
      </c>
      <c r="I16" s="1">
        <f>B16*8</f>
        <v>694.848</v>
      </c>
      <c r="J16" s="1">
        <f>B16*9</f>
        <v>781.704</v>
      </c>
      <c r="K16" s="1">
        <f>B16*10</f>
        <v>868.56</v>
      </c>
      <c r="L16" s="1">
        <f>B16*11</f>
        <v>955.4159999999999</v>
      </c>
      <c r="M16" s="1">
        <f>B16*12</f>
        <v>1042.272</v>
      </c>
      <c r="N16" s="12"/>
    </row>
    <row r="17" spans="1:14" ht="15.75" thickBot="1">
      <c r="A17" s="5" t="s">
        <v>25</v>
      </c>
      <c r="B17" s="6">
        <f>(1.86*1)*14*(120/100)</f>
        <v>31.248</v>
      </c>
      <c r="C17" s="7">
        <f t="shared" si="0"/>
        <v>62.496</v>
      </c>
      <c r="D17" s="7">
        <f t="shared" si="1"/>
        <v>93.744</v>
      </c>
      <c r="E17" s="7">
        <f t="shared" si="2"/>
        <v>124.992</v>
      </c>
      <c r="F17" s="7">
        <f t="shared" si="3"/>
        <v>156.24</v>
      </c>
      <c r="G17" s="7">
        <f t="shared" si="4"/>
        <v>187.488</v>
      </c>
      <c r="H17" s="7">
        <f t="shared" si="5"/>
        <v>218.73600000000002</v>
      </c>
      <c r="I17" s="7">
        <f t="shared" si="6"/>
        <v>249.984</v>
      </c>
      <c r="J17" s="7">
        <f t="shared" si="7"/>
        <v>281.232</v>
      </c>
      <c r="K17" s="7">
        <f t="shared" si="8"/>
        <v>312.48</v>
      </c>
      <c r="L17" s="7">
        <f t="shared" si="9"/>
        <v>343.728</v>
      </c>
      <c r="M17" s="7">
        <f t="shared" si="10"/>
        <v>374.976</v>
      </c>
      <c r="N17" s="10"/>
    </row>
    <row r="18" spans="1:13" ht="15.75" thickBot="1">
      <c r="A18" s="8"/>
      <c r="B18" s="8"/>
      <c r="C18" s="8"/>
      <c r="D18" s="8"/>
      <c r="E18" s="8"/>
      <c r="F18" s="8"/>
      <c r="G18" s="8"/>
      <c r="H18" s="8"/>
      <c r="I18" s="8"/>
      <c r="J18" s="8"/>
      <c r="K18" s="8"/>
      <c r="L18" s="8"/>
      <c r="M18" s="8"/>
    </row>
    <row r="19" spans="1:14" ht="20.25" customHeight="1" thickBot="1">
      <c r="A19" s="21" t="s">
        <v>26</v>
      </c>
      <c r="B19" s="21"/>
      <c r="C19" s="21"/>
      <c r="D19" s="21"/>
      <c r="E19" s="21"/>
      <c r="F19" s="21"/>
      <c r="G19" s="21"/>
      <c r="H19" s="21"/>
      <c r="I19" s="21"/>
      <c r="J19" s="21"/>
      <c r="K19" s="21"/>
      <c r="L19" s="21"/>
      <c r="M19" s="21"/>
      <c r="N19" s="21"/>
    </row>
    <row r="20" spans="1:14" ht="32.25" customHeight="1" thickBot="1">
      <c r="A20" s="23" t="s">
        <v>28</v>
      </c>
      <c r="B20" s="24"/>
      <c r="C20" s="24"/>
      <c r="D20" s="24"/>
      <c r="E20" s="24"/>
      <c r="F20" s="24"/>
      <c r="G20" s="24"/>
      <c r="H20" s="24"/>
      <c r="I20" s="24"/>
      <c r="J20" s="24"/>
      <c r="K20" s="24"/>
      <c r="L20" s="24"/>
      <c r="M20" s="24"/>
      <c r="N20" s="25"/>
    </row>
    <row r="21" spans="1:14" ht="32.25" customHeight="1" thickBot="1">
      <c r="A21" s="26" t="s">
        <v>30</v>
      </c>
      <c r="B21" s="27"/>
      <c r="C21" s="27"/>
      <c r="D21" s="27"/>
      <c r="E21" s="27"/>
      <c r="F21" s="27"/>
      <c r="G21" s="27"/>
      <c r="H21" s="27"/>
      <c r="I21" s="27"/>
      <c r="J21" s="27"/>
      <c r="K21" s="27"/>
      <c r="L21" s="27"/>
      <c r="M21" s="27"/>
      <c r="N21" s="28"/>
    </row>
    <row r="22" spans="1:14" ht="34.5" customHeight="1" thickBot="1">
      <c r="A22" s="22" t="s">
        <v>29</v>
      </c>
      <c r="B22" s="22"/>
      <c r="C22" s="22"/>
      <c r="D22" s="22"/>
      <c r="E22" s="22"/>
      <c r="F22" s="22"/>
      <c r="G22" s="22"/>
      <c r="H22" s="22"/>
      <c r="I22" s="22"/>
      <c r="J22" s="22"/>
      <c r="K22" s="22"/>
      <c r="L22" s="22"/>
      <c r="M22" s="22"/>
      <c r="N22" s="22"/>
    </row>
  </sheetData>
  <sheetProtection selectLockedCells="1" selectUnlockedCells="1"/>
  <mergeCells count="6">
    <mergeCell ref="A2:M2"/>
    <mergeCell ref="A3:M3"/>
    <mergeCell ref="A19:N19"/>
    <mergeCell ref="A22:N22"/>
    <mergeCell ref="A20:N20"/>
    <mergeCell ref="A21:N21"/>
  </mergeCells>
  <printOptions/>
  <pageMargins left="0.4701388888888889" right="0.5402777777777777" top="1" bottom="1" header="0.5118055555555555" footer="0.5118055555555555"/>
  <pageSetup horizontalDpi="300" verticalDpi="300" orientation="landscape" paperSize="9" scale="7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2021-06-25T12:32:19Z</dcterms:created>
  <dcterms:modified xsi:type="dcterms:W3CDTF">2024-05-22T13:02:53Z</dcterms:modified>
  <cp:category/>
  <cp:version/>
  <cp:contentType/>
  <cp:contentStatus/>
</cp:coreProperties>
</file>